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Foglio1" sheetId="1" r:id="rId1"/>
    <sheet name="quote" sheetId="2" r:id="rId2"/>
    <sheet name="Foglio3" sheetId="3" r:id="rId3"/>
  </sheets>
  <definedNames>
    <definedName name="_xlnm.Print_Area" localSheetId="0">'Foglio1'!$A$20:$H$23</definedName>
    <definedName name="quote">'Foglio3'!$B$100:$K$113</definedName>
  </definedNames>
  <calcPr fullCalcOnLoad="1"/>
</workbook>
</file>

<file path=xl/sharedStrings.xml><?xml version="1.0" encoding="utf-8"?>
<sst xmlns="http://schemas.openxmlformats.org/spreadsheetml/2006/main" count="66" uniqueCount="45">
  <si>
    <t xml:space="preserve">ISTRUZIONI: selezionare da menù a tendina il piano di frequentazione scelto per il relativo figlio. Comparirà il relativo importo nella colonna a fianco e il totale a fondo colonna. La voce TOTALE GENERALE dà la somma delle frequentazioni selezionate per tutti i figli. </t>
  </si>
  <si>
    <t>N.B.: se è la prima iscrizione di quest'anno alla voce NUOVA ISCRIZIONE selezionare SI.</t>
  </si>
  <si>
    <t>FIGLIO 1</t>
  </si>
  <si>
    <t>IMPORTO</t>
  </si>
  <si>
    <t>FIGLIO 2</t>
  </si>
  <si>
    <t>importo</t>
  </si>
  <si>
    <t>FIGLIO 3</t>
  </si>
  <si>
    <t>Nuova iscrizione</t>
  </si>
  <si>
    <t>Piano scelto</t>
  </si>
  <si>
    <t>Periodo</t>
  </si>
  <si>
    <t>Totale</t>
  </si>
  <si>
    <t>Totale generale</t>
  </si>
  <si>
    <t>Periodo 24/6 – 9/8</t>
  </si>
  <si>
    <t>Periodo 26/8 – 6/9</t>
  </si>
  <si>
    <t>Iscrizione</t>
  </si>
  <si>
    <t>1° figlio</t>
  </si>
  <si>
    <t>Fratello/i</t>
  </si>
  <si>
    <t>QUOTE luglio</t>
  </si>
  <si>
    <t>mezza gior</t>
  </si>
  <si>
    <t>gior intera</t>
  </si>
  <si>
    <t>PF</t>
  </si>
  <si>
    <t>PS</t>
  </si>
  <si>
    <t>1F</t>
  </si>
  <si>
    <t>Mezza giornata</t>
  </si>
  <si>
    <t>FR</t>
  </si>
  <si>
    <t>Mezza giornata+Forcellini</t>
  </si>
  <si>
    <t>Mezza giornata+Sacco</t>
  </si>
  <si>
    <t>QUOTE settembre</t>
  </si>
  <si>
    <t>Giornata Intera</t>
  </si>
  <si>
    <t>Giornata Intera+Forcellini</t>
  </si>
  <si>
    <t>Giornata Intera+Sacco</t>
  </si>
  <si>
    <t xml:space="preserve"> </t>
  </si>
  <si>
    <t>SI</t>
  </si>
  <si>
    <t>NO</t>
  </si>
  <si>
    <t>settimane</t>
  </si>
  <si>
    <t xml:space="preserve">1^ </t>
  </si>
  <si>
    <t>-</t>
  </si>
  <si>
    <t xml:space="preserve">2^ </t>
  </si>
  <si>
    <t xml:space="preserve">3^ </t>
  </si>
  <si>
    <t xml:space="preserve">4^ </t>
  </si>
  <si>
    <t xml:space="preserve">5^ </t>
  </si>
  <si>
    <t xml:space="preserve">6^ </t>
  </si>
  <si>
    <t xml:space="preserve">7^ </t>
  </si>
  <si>
    <t xml:space="preserve">8^ </t>
  </si>
  <si>
    <t xml:space="preserve">9^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</si>
</sst>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410]\ #,##0.00;[RED]\-[$€-410]\ #,##0.00"/>
    <numFmt numFmtId="166" formatCode="0.00"/>
    <numFmt numFmtId="167" formatCode="DD/M"/>
  </numFmts>
  <fonts count="11">
    <font>
      <sz val="10"/>
      <name val="Arial"/>
      <family val="2"/>
    </font>
    <font>
      <sz val="13"/>
      <name val="Arial"/>
      <family val="2"/>
    </font>
    <font>
      <sz val="13"/>
      <color indexed="12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sz val="13"/>
      <color indexed="57"/>
      <name val="Times New Roman"/>
      <family val="1"/>
    </font>
    <font>
      <b/>
      <sz val="13"/>
      <color indexed="12"/>
      <name val="Times New Roman"/>
      <family val="1"/>
    </font>
    <font>
      <b/>
      <sz val="13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/>
      <protection/>
    </xf>
    <xf numFmtId="164" fontId="2" fillId="0" borderId="0" xfId="0" applyFont="1" applyFill="1" applyBorder="1" applyAlignment="1" applyProtection="1">
      <alignment vertical="center" wrapText="1"/>
      <protection/>
    </xf>
    <xf numFmtId="164" fontId="0" fillId="0" borderId="0" xfId="0" applyFill="1" applyAlignment="1" applyProtection="1">
      <alignment/>
      <protection/>
    </xf>
    <xf numFmtId="164" fontId="1" fillId="0" borderId="0" xfId="0" applyFont="1" applyFill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Border="1" applyAlignment="1" applyProtection="1">
      <alignment/>
      <protection locked="0"/>
    </xf>
    <xf numFmtId="164" fontId="4" fillId="0" borderId="0" xfId="0" applyFont="1" applyFill="1" applyBorder="1" applyAlignment="1" applyProtection="1">
      <alignment/>
      <protection/>
    </xf>
    <xf numFmtId="164" fontId="0" fillId="0" borderId="0" xfId="0" applyFill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 locked="0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Font="1" applyFill="1" applyBorder="1" applyAlignment="1">
      <alignment/>
    </xf>
    <xf numFmtId="164" fontId="8" fillId="2" borderId="0" xfId="0" applyFont="1" applyFill="1" applyBorder="1" applyAlignment="1">
      <alignment horizontal="center" vertical="center"/>
    </xf>
    <xf numFmtId="164" fontId="8" fillId="2" borderId="0" xfId="0" applyFont="1" applyFill="1" applyAlignment="1">
      <alignment horizontal="left" vertical="center"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0" fillId="0" borderId="0" xfId="0" applyNumberFormat="1" applyAlignment="1">
      <alignment/>
    </xf>
    <xf numFmtId="164" fontId="8" fillId="2" borderId="0" xfId="0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/>
    </xf>
    <xf numFmtId="164" fontId="9" fillId="0" borderId="0" xfId="0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8" fillId="0" borderId="0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6" fontId="10" fillId="0" borderId="0" xfId="0" applyNumberFormat="1" applyFont="1" applyFill="1" applyAlignment="1" applyProtection="1">
      <alignment/>
      <protection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5" zoomScaleNormal="85" workbookViewId="0" topLeftCell="A1">
      <selection activeCell="K1" sqref="K1"/>
    </sheetView>
  </sheetViews>
  <sheetFormatPr defaultColWidth="11.421875" defaultRowHeight="15.75" customHeight="1"/>
  <cols>
    <col min="1" max="1" width="17.57421875" style="1" customWidth="1"/>
    <col min="2" max="2" width="22.57421875" style="1" customWidth="1"/>
    <col min="3" max="3" width="9.8515625" style="2" customWidth="1"/>
    <col min="4" max="4" width="1.57421875" style="1" customWidth="1"/>
    <col min="5" max="5" width="23.00390625" style="1" customWidth="1"/>
    <col min="6" max="6" width="10.57421875" style="2" customWidth="1"/>
    <col min="7" max="7" width="1.7109375" style="3" customWidth="1"/>
    <col min="8" max="8" width="22.8515625" style="3" customWidth="1"/>
    <col min="9" max="9" width="12.28125" style="4" customWidth="1"/>
    <col min="10" max="10" width="15.421875" style="3" customWidth="1"/>
    <col min="11" max="11" width="10.7109375" style="3" customWidth="1"/>
    <col min="12" max="12" width="1.8515625" style="3" customWidth="1"/>
    <col min="13" max="14" width="18.00390625" style="3" customWidth="1"/>
    <col min="15" max="15" width="18.8515625" style="3" customWidth="1"/>
    <col min="16" max="16" width="9.140625" style="3" customWidth="1"/>
    <col min="17" max="16384" width="11.57421875" style="3" customWidth="1"/>
  </cols>
  <sheetData>
    <row r="1" spans="1:9" s="7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6"/>
    </row>
    <row r="2" spans="1:9" s="7" customFormat="1" ht="12.75" customHeight="1">
      <c r="A2" s="8" t="s">
        <v>1</v>
      </c>
      <c r="B2" s="9"/>
      <c r="C2" s="10"/>
      <c r="D2" s="9"/>
      <c r="E2" s="11"/>
      <c r="F2" s="12"/>
      <c r="G2" s="13"/>
      <c r="H2" s="13"/>
      <c r="I2" s="6"/>
    </row>
    <row r="3" spans="1:9" s="7" customFormat="1" ht="9" customHeight="1">
      <c r="A3"/>
      <c r="B3" s="9"/>
      <c r="C3" s="10"/>
      <c r="D3" s="9"/>
      <c r="E3" s="11"/>
      <c r="F3" s="12"/>
      <c r="G3" s="13"/>
      <c r="H3" s="13"/>
      <c r="I3" s="6"/>
    </row>
    <row r="4" spans="1:9" s="16" customFormat="1" ht="15.75" customHeight="1">
      <c r="A4" s="14"/>
      <c r="B4" s="10" t="s">
        <v>2</v>
      </c>
      <c r="C4" s="2" t="s">
        <v>3</v>
      </c>
      <c r="D4" s="2"/>
      <c r="E4" s="10" t="s">
        <v>4</v>
      </c>
      <c r="F4" s="2" t="s">
        <v>5</v>
      </c>
      <c r="G4" s="12"/>
      <c r="H4" s="10" t="s">
        <v>6</v>
      </c>
      <c r="I4" s="15" t="s">
        <v>5</v>
      </c>
    </row>
    <row r="5" spans="1:9" s="7" customFormat="1" ht="15.75" customHeight="1">
      <c r="A5" s="14" t="s">
        <v>7</v>
      </c>
      <c r="B5" s="9">
        <v>2</v>
      </c>
      <c r="C5" s="17">
        <f>IF(B5=1,quote!$H3,0)</f>
        <v>0</v>
      </c>
      <c r="D5" s="18"/>
      <c r="E5" s="13">
        <v>2</v>
      </c>
      <c r="F5" s="17">
        <f>IF(E5=1,quote!$H3,0)</f>
        <v>0</v>
      </c>
      <c r="G5" s="13"/>
      <c r="H5" s="13">
        <v>2</v>
      </c>
      <c r="I5" s="17">
        <f>IF(H5=1,quote!$H3,0)</f>
        <v>0</v>
      </c>
    </row>
    <row r="6" spans="1:9" s="16" customFormat="1" ht="15.75" customHeight="1">
      <c r="A6" s="14"/>
      <c r="B6" s="10" t="s">
        <v>8</v>
      </c>
      <c r="C6" s="17"/>
      <c r="D6" s="17"/>
      <c r="E6" s="13"/>
      <c r="F6" s="17"/>
      <c r="G6" s="12"/>
      <c r="H6" s="13"/>
      <c r="I6" s="17"/>
    </row>
    <row r="7" spans="1:9" s="7" customFormat="1" ht="15.75" customHeight="1">
      <c r="A7" s="14" t="s">
        <v>9</v>
      </c>
      <c r="B7" s="9"/>
      <c r="C7" s="17"/>
      <c r="D7" s="18"/>
      <c r="E7" s="13"/>
      <c r="F7" s="17"/>
      <c r="G7" s="13"/>
      <c r="H7" s="13"/>
      <c r="I7" s="17"/>
    </row>
    <row r="8" spans="1:9" s="7" customFormat="1" ht="15.75" customHeight="1">
      <c r="A8" s="14" t="str">
        <f>CONCATENATE(quote!B19,TEXT(quote!C19,"gg/M"),quote!D19,TEXT(quote!E19,"gg/m"))</f>
        <v>1^ 24/6-28/6</v>
      </c>
      <c r="B8" s="9">
        <v>1</v>
      </c>
      <c r="C8" s="17" t="str">
        <f>IF(B8=1," ",VLOOKUP(B8,quote!$F$3:$K$10,3,0))</f>
        <v> </v>
      </c>
      <c r="D8" s="18"/>
      <c r="E8" s="13">
        <v>1</v>
      </c>
      <c r="F8" s="17" t="str">
        <f>IF(E8=1," ",IF(B8=1,VLOOKUP(E8,quote!$F$3:$K$10,3,0),VLOOKUP(E8,quote!$F$3:$K$10,4,0)))</f>
        <v> </v>
      </c>
      <c r="G8" s="13"/>
      <c r="H8" s="13">
        <v>1</v>
      </c>
      <c r="I8" s="17" t="str">
        <f>IF(H8=1," ",IF(AND(B8=1,E8=1),VLOOKUP(H8,quote!$F$3:$K$10,3,0),VLOOKUP(H8,quote!$F$3:$K$10,4,0)))</f>
        <v> </v>
      </c>
    </row>
    <row r="9" spans="1:9" s="7" customFormat="1" ht="15.75" customHeight="1">
      <c r="A9" s="14" t="str">
        <f>CONCATENATE(quote!B20,TEXT(quote!C20,"gg/M"),quote!D20,TEXT(quote!E20,"gg/m"))</f>
        <v>2^ 01/7-05/7</v>
      </c>
      <c r="B9" s="9">
        <v>1</v>
      </c>
      <c r="C9" s="17" t="str">
        <f>IF(B9=1," ",VLOOKUP(B9,quote!$F$3:$K$10,3,0))</f>
        <v> </v>
      </c>
      <c r="D9" s="18"/>
      <c r="E9" s="13">
        <v>1</v>
      </c>
      <c r="F9" s="17" t="str">
        <f>IF(E9=1," ",IF(B9=1,VLOOKUP(E9,quote!$F$3:$K$10,3,0),VLOOKUP(E9,quote!$F$3:$K$10,4,0)))</f>
        <v> </v>
      </c>
      <c r="G9" s="13"/>
      <c r="H9" s="13">
        <v>1</v>
      </c>
      <c r="I9" s="17" t="str">
        <f>IF(H9=1," ",IF(AND(B9=1,E9=1),VLOOKUP(H9,quote!$F$3:$K$10,3,0),VLOOKUP(H9,quote!$F$3:$K$10,4,0)))</f>
        <v> </v>
      </c>
    </row>
    <row r="10" spans="1:9" s="7" customFormat="1" ht="15.75" customHeight="1">
      <c r="A10" s="14" t="str">
        <f>CONCATENATE(quote!B21,TEXT(quote!C21,"gg/M"),quote!D21,TEXT(quote!E21,"gg/m"))</f>
        <v>3^ 08/7-12/7</v>
      </c>
      <c r="B10" s="9">
        <v>1</v>
      </c>
      <c r="C10" s="17" t="str">
        <f>IF(B10=1," ",VLOOKUP(B10,quote!$F$3:$K$10,3,0))</f>
        <v> </v>
      </c>
      <c r="D10" s="18"/>
      <c r="E10" s="13">
        <v>1</v>
      </c>
      <c r="F10" s="17" t="str">
        <f>IF(E10=1," ",IF(B10=1,VLOOKUP(E10,quote!$F$3:$K$10,3,0),VLOOKUP(E10,quote!$F$3:$K$10,4,0)))</f>
        <v> </v>
      </c>
      <c r="G10" s="13"/>
      <c r="H10" s="13">
        <v>1</v>
      </c>
      <c r="I10" s="17" t="str">
        <f>IF(H10=1," ",IF(AND(B10=1,E10=1),VLOOKUP(H10,quote!$F$3:$K$10,3,0),VLOOKUP(H10,quote!$F$3:$K$10,4,0)))</f>
        <v> </v>
      </c>
    </row>
    <row r="11" spans="1:9" s="7" customFormat="1" ht="15.75" customHeight="1">
      <c r="A11" s="14" t="str">
        <f>CONCATENATE(quote!B22,TEXT(quote!C22,"gg/M"),quote!D22,TEXT(quote!E22,"gg/m"))</f>
        <v>4^ 15/7-19/7</v>
      </c>
      <c r="B11" s="9">
        <v>1</v>
      </c>
      <c r="C11" s="17" t="str">
        <f>IF(B11=1," ",VLOOKUP(B11,quote!$F$3:$K$10,3,0))</f>
        <v> </v>
      </c>
      <c r="D11" s="18"/>
      <c r="E11" s="13">
        <v>1</v>
      </c>
      <c r="F11" s="17" t="str">
        <f>IF(E11=1," ",IF(B11=1,VLOOKUP(E11,quote!$F$3:$K$10,3,0),VLOOKUP(E11,quote!$F$3:$K$10,4,0)))</f>
        <v> </v>
      </c>
      <c r="G11" s="13"/>
      <c r="H11" s="13">
        <v>1</v>
      </c>
      <c r="I11" s="17" t="str">
        <f>IF(H11=1," ",IF(AND(B11=1,E11=1),VLOOKUP(H11,quote!$F$3:$K$10,3,0),VLOOKUP(H11,quote!$F$3:$K$10,4,0)))</f>
        <v> </v>
      </c>
    </row>
    <row r="12" spans="1:9" s="7" customFormat="1" ht="15.75" customHeight="1">
      <c r="A12" s="14" t="str">
        <f>CONCATENATE(quote!B23,TEXT(quote!C23,"gg/M"),quote!D23,TEXT(quote!E23,"gg/m"))</f>
        <v>5^ 22/7-26/7</v>
      </c>
      <c r="B12" s="9">
        <v>1</v>
      </c>
      <c r="C12" s="17" t="str">
        <f>IF(B12=1," ",VLOOKUP(B12,quote!$F$3:$K$10,3,0))</f>
        <v> </v>
      </c>
      <c r="D12" s="18"/>
      <c r="E12" s="13">
        <v>1</v>
      </c>
      <c r="F12" s="17" t="str">
        <f>IF(E12=1," ",IF(B12=1,VLOOKUP(E12,quote!$F$3:$K$10,3,0),VLOOKUP(E12,quote!$F$3:$K$10,4,0)))</f>
        <v> </v>
      </c>
      <c r="G12" s="13"/>
      <c r="H12" s="13">
        <v>1</v>
      </c>
      <c r="I12" s="17" t="str">
        <f>IF(H12=1," ",IF(AND(B12=1,E12=1),VLOOKUP(H12,quote!$F$3:$K$10,3,0),VLOOKUP(H12,quote!$F$3:$K$10,4,0)))</f>
        <v> </v>
      </c>
    </row>
    <row r="13" spans="1:9" s="7" customFormat="1" ht="15.75" customHeight="1">
      <c r="A13" s="14" t="str">
        <f>CONCATENATE(quote!B24,TEXT(quote!C24,"gg/M"),quote!D24,TEXT(quote!E24,"gg/m"))</f>
        <v>6^ 29/7-02/8</v>
      </c>
      <c r="B13" s="9">
        <v>1</v>
      </c>
      <c r="C13" s="17" t="str">
        <f>IF(B13=1," ",VLOOKUP(B13,quote!$F$3:$K$10,3,0))</f>
        <v> </v>
      </c>
      <c r="D13" s="18"/>
      <c r="E13" s="13">
        <v>1</v>
      </c>
      <c r="F13" s="17" t="str">
        <f>IF(E13=1," ",IF(B13=1,VLOOKUP(E13,quote!$F$3:$K$10,3,0),VLOOKUP(E13,quote!$F$3:$K$10,4,0)))</f>
        <v> </v>
      </c>
      <c r="G13" s="13"/>
      <c r="H13" s="13">
        <v>1</v>
      </c>
      <c r="I13" s="17" t="str">
        <f>IF(H13=1," ",IF(AND(B13=1,E13=1),VLOOKUP(H13,quote!$F$3:$K$10,3,0),VLOOKUP(H13,quote!$F$3:$K$10,4,0)))</f>
        <v> </v>
      </c>
    </row>
    <row r="14" spans="1:9" s="7" customFormat="1" ht="15.75" customHeight="1">
      <c r="A14" s="14" t="str">
        <f>CONCATENATE(quote!B25,TEXT(quote!C25,"gg/M"),quote!D25,TEXT(quote!E25,"gg/m"))</f>
        <v>7^ 05/8-09/8</v>
      </c>
      <c r="B14" s="9">
        <v>1</v>
      </c>
      <c r="C14" s="17" t="str">
        <f>IF(B14=1," ",VLOOKUP(B14,quote!$F$3:$K$10,3,0))</f>
        <v> </v>
      </c>
      <c r="D14" s="18"/>
      <c r="E14" s="13">
        <v>1</v>
      </c>
      <c r="F14" s="17" t="str">
        <f>IF(E14=1," ",IF(B14=1,VLOOKUP(E14,quote!$F$3:$K$10,3,0),VLOOKUP(E14,quote!$F$3:$K$10,4,0)))</f>
        <v> </v>
      </c>
      <c r="G14" s="13"/>
      <c r="H14" s="13">
        <v>1</v>
      </c>
      <c r="I14" s="17" t="str">
        <f>IF(H14=1," ",IF(AND(B14=1,E14=1),VLOOKUP(H14,quote!$F$3:$K$10,3,0),VLOOKUP(H14,quote!$F$3:$K$10,4,0)))</f>
        <v> </v>
      </c>
    </row>
    <row r="15" spans="1:9" s="7" customFormat="1" ht="15.75" customHeight="1">
      <c r="A15" s="19" t="str">
        <f>CONCATENATE(quote!B26,TEXT(quote!C26,"gg/M"),quote!D26,TEXT(quote!E26,"gg/m"))</f>
        <v>8^ 26/8-30/8</v>
      </c>
      <c r="B15" s="9">
        <v>1</v>
      </c>
      <c r="C15" s="17" t="str">
        <f>IF(B15=1," ",VLOOKUP(B15,quote!$F$3:$K$10,5,0))</f>
        <v> </v>
      </c>
      <c r="D15" s="18"/>
      <c r="E15" s="13">
        <v>1</v>
      </c>
      <c r="F15" s="17" t="str">
        <f>IF(E15=1," ",IF(B15=1,VLOOKUP(E15,quote!$F$3:$K$10,5,0),VLOOKUP(E15,quote!$F$3:$K$10,6,0)))</f>
        <v> </v>
      </c>
      <c r="G15" s="13"/>
      <c r="H15" s="13">
        <v>1</v>
      </c>
      <c r="I15" s="17" t="str">
        <f>IF(H15=1," ",IF(AND(B15=1,E15=1),VLOOKUP(H15,quote!$F$3:$K$10,5,0),VLOOKUP(H15,quote!$F$3:$K$10,6,0)))</f>
        <v> </v>
      </c>
    </row>
    <row r="16" spans="1:9" s="7" customFormat="1" ht="15.75" customHeight="1">
      <c r="A16" s="19" t="str">
        <f>CONCATENATE(quote!B27,TEXT(quote!C27,"gg/M"),quote!D27,TEXT(quote!E27,"gg/m"))</f>
        <v>9^ 02/9-06/9</v>
      </c>
      <c r="B16" s="9">
        <v>1</v>
      </c>
      <c r="C16" s="17" t="str">
        <f>IF(B16=1," ",VLOOKUP(B16,quote!$F$3:$K$10,5,0))</f>
        <v> </v>
      </c>
      <c r="D16" s="18"/>
      <c r="E16" s="13">
        <v>1</v>
      </c>
      <c r="F16" s="17" t="str">
        <f>IF(E16=1," ",IF(B16=1,VLOOKUP(E16,quote!$F$3:$K$10,5,0),VLOOKUP(E16,quote!$F$3:$K$10,6,0)))</f>
        <v> </v>
      </c>
      <c r="G16" s="13"/>
      <c r="H16" s="13">
        <v>1</v>
      </c>
      <c r="I16" s="17" t="str">
        <f>IF(H16=1," ",IF(AND(B16=1,E16=1),VLOOKUP(H16,quote!$F$3:$K$10,5,0),VLOOKUP(H16,quote!$F$3:$K$10,6,0)))</f>
        <v> </v>
      </c>
    </row>
    <row r="17" spans="1:9" s="7" customFormat="1" ht="15.75" customHeight="1">
      <c r="A17" s="14"/>
      <c r="B17" s="9"/>
      <c r="C17" s="17"/>
      <c r="D17" s="18"/>
      <c r="E17" s="2"/>
      <c r="F17" s="17"/>
      <c r="G17" s="13"/>
      <c r="H17" s="11"/>
      <c r="I17" s="17"/>
    </row>
    <row r="18" spans="1:9" s="16" customFormat="1" ht="15.75" customHeight="1">
      <c r="A18" s="20" t="s">
        <v>10</v>
      </c>
      <c r="B18" s="10"/>
      <c r="C18" s="17">
        <f>SUM(C5:C16)</f>
        <v>0</v>
      </c>
      <c r="D18" s="17"/>
      <c r="E18" s="2"/>
      <c r="F18" s="17">
        <f>SUM(F5:F16)</f>
        <v>0</v>
      </c>
      <c r="G18" s="12"/>
      <c r="H18" s="6"/>
      <c r="I18" s="17">
        <f>SUM(I5:I16)</f>
        <v>0</v>
      </c>
    </row>
    <row r="19" spans="1:9" s="7" customFormat="1" ht="15.75" customHeight="1">
      <c r="A19" s="14"/>
      <c r="B19" s="9"/>
      <c r="C19" s="10"/>
      <c r="D19" s="9"/>
      <c r="E19" s="2"/>
      <c r="F19" s="12"/>
      <c r="G19" s="13"/>
      <c r="H19" s="13"/>
      <c r="I19" s="6"/>
    </row>
    <row r="20" spans="1:6" s="4" customFormat="1" ht="15.75" customHeight="1">
      <c r="A20" s="21" t="s">
        <v>11</v>
      </c>
      <c r="B20" s="22">
        <f>SUM(C18:I18)</f>
        <v>0</v>
      </c>
      <c r="C20" s="2"/>
      <c r="D20" s="2"/>
      <c r="E20" s="2"/>
      <c r="F20" s="2"/>
    </row>
  </sheetData>
  <sheetProtection password="CF03" sheet="1" selectLockedCells="1"/>
  <mergeCells count="1">
    <mergeCell ref="A1:H1"/>
  </mergeCells>
  <dataValidations count="2">
    <dataValidation type="list" operator="equal" allowBlank="1" sqref="E1:E3 I1:I3 H17:H18 I19">
      <formula1>"e "</formula1>
    </dataValidation>
    <dataValidation type="list" operator="equal" allowBlank="1" sqref="I4">
      <formula1>"SI"</formula1>
    </dataValidation>
  </dataValidation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85" zoomScaleNormal="85" workbookViewId="0" topLeftCell="A2">
      <selection activeCell="F11" sqref="F11"/>
    </sheetView>
  </sheetViews>
  <sheetFormatPr defaultColWidth="11.421875" defaultRowHeight="12.75"/>
  <cols>
    <col min="1" max="6" width="11.57421875" style="0" customWidth="1"/>
    <col min="7" max="7" width="26.421875" style="0" customWidth="1"/>
    <col min="8" max="16384" width="11.57421875" style="0" customWidth="1"/>
  </cols>
  <sheetData>
    <row r="1" spans="7:10" ht="12.75">
      <c r="G1" s="14"/>
      <c r="H1" s="14" t="s">
        <v>12</v>
      </c>
      <c r="I1" s="23"/>
      <c r="J1" s="14" t="s">
        <v>13</v>
      </c>
    </row>
    <row r="2" spans="1:11" ht="12.75">
      <c r="A2" t="s">
        <v>14</v>
      </c>
      <c r="B2">
        <v>20</v>
      </c>
      <c r="G2" s="14"/>
      <c r="H2" s="23" t="s">
        <v>15</v>
      </c>
      <c r="I2" s="23" t="s">
        <v>16</v>
      </c>
      <c r="J2" s="23" t="s">
        <v>15</v>
      </c>
      <c r="K2" s="23" t="s">
        <v>16</v>
      </c>
    </row>
    <row r="3" spans="1:11" ht="12.75">
      <c r="A3" s="24" t="s">
        <v>17</v>
      </c>
      <c r="B3" s="24"/>
      <c r="C3" s="24"/>
      <c r="D3" s="25"/>
      <c r="E3" s="26"/>
      <c r="G3" s="14" t="s">
        <v>14</v>
      </c>
      <c r="H3" s="23">
        <f>B2</f>
        <v>20</v>
      </c>
      <c r="I3" s="23">
        <f>B2</f>
        <v>20</v>
      </c>
      <c r="J3" s="27">
        <f>B2</f>
        <v>20</v>
      </c>
      <c r="K3" s="28">
        <f>B2</f>
        <v>20</v>
      </c>
    </row>
    <row r="4" spans="1:11" ht="12.75">
      <c r="A4" s="29"/>
      <c r="B4" s="29" t="s">
        <v>18</v>
      </c>
      <c r="C4" s="29" t="s">
        <v>19</v>
      </c>
      <c r="D4" s="29" t="s">
        <v>20</v>
      </c>
      <c r="E4" s="26" t="s">
        <v>21</v>
      </c>
      <c r="F4">
        <v>1</v>
      </c>
      <c r="G4" s="14"/>
      <c r="H4" s="23"/>
      <c r="I4" s="23"/>
      <c r="J4" s="27"/>
      <c r="K4" s="28"/>
    </row>
    <row r="5" spans="1:11" ht="12.75">
      <c r="A5" s="29" t="s">
        <v>22</v>
      </c>
      <c r="B5" s="30">
        <v>45</v>
      </c>
      <c r="C5" s="30">
        <v>65</v>
      </c>
      <c r="D5" s="30">
        <v>32.5</v>
      </c>
      <c r="E5" s="31">
        <v>7.5</v>
      </c>
      <c r="F5">
        <v>2</v>
      </c>
      <c r="G5" s="14" t="s">
        <v>23</v>
      </c>
      <c r="H5" s="23">
        <f>B5</f>
        <v>45</v>
      </c>
      <c r="I5" s="23">
        <f>B6</f>
        <v>40</v>
      </c>
      <c r="J5" s="27">
        <f>B10</f>
        <v>50</v>
      </c>
      <c r="K5" s="28">
        <f>B11</f>
        <v>45</v>
      </c>
    </row>
    <row r="6" spans="1:11" ht="12.75">
      <c r="A6" s="29" t="s">
        <v>24</v>
      </c>
      <c r="B6" s="30">
        <f>B5-5</f>
        <v>40</v>
      </c>
      <c r="C6" s="30">
        <f>C5-5</f>
        <v>60</v>
      </c>
      <c r="D6" s="30">
        <f>D5</f>
        <v>32.5</v>
      </c>
      <c r="E6" s="31">
        <v>7.5</v>
      </c>
      <c r="F6">
        <v>3</v>
      </c>
      <c r="G6" s="14" t="s">
        <v>25</v>
      </c>
      <c r="H6" s="23">
        <f>B5+D5</f>
        <v>77.5</v>
      </c>
      <c r="I6" s="23">
        <f>B6+D6</f>
        <v>72.5</v>
      </c>
      <c r="J6" s="27">
        <f>B10+D10</f>
        <v>82.5</v>
      </c>
      <c r="K6" s="28">
        <f>B11+D11</f>
        <v>77.5</v>
      </c>
    </row>
    <row r="7" spans="1:11" ht="12.75">
      <c r="A7" s="32"/>
      <c r="B7" s="33"/>
      <c r="C7" s="34"/>
      <c r="D7" s="34"/>
      <c r="F7">
        <v>4</v>
      </c>
      <c r="G7" s="14" t="s">
        <v>26</v>
      </c>
      <c r="H7" s="23">
        <f>B5+E5</f>
        <v>52.5</v>
      </c>
      <c r="I7" s="23">
        <f>B6+E6</f>
        <v>47.5</v>
      </c>
      <c r="J7" s="27">
        <f>B10+E10</f>
        <v>57.5</v>
      </c>
      <c r="K7" s="28">
        <f>B11+E11</f>
        <v>52.5</v>
      </c>
    </row>
    <row r="8" spans="1:11" s="35" customFormat="1" ht="12.75">
      <c r="A8" s="24" t="s">
        <v>27</v>
      </c>
      <c r="B8" s="24"/>
      <c r="C8" s="24"/>
      <c r="D8" s="25"/>
      <c r="E8" s="26"/>
      <c r="F8" s="23">
        <v>5</v>
      </c>
      <c r="G8" s="14" t="s">
        <v>28</v>
      </c>
      <c r="H8" s="23">
        <f>C5</f>
        <v>65</v>
      </c>
      <c r="I8" s="23">
        <f>C6</f>
        <v>60</v>
      </c>
      <c r="J8" s="27"/>
      <c r="K8"/>
    </row>
    <row r="9" spans="1:10" s="35" customFormat="1" ht="12.75">
      <c r="A9" s="29"/>
      <c r="B9" s="29" t="s">
        <v>18</v>
      </c>
      <c r="C9" s="29" t="s">
        <v>19</v>
      </c>
      <c r="D9" s="29" t="s">
        <v>20</v>
      </c>
      <c r="E9" s="26" t="s">
        <v>21</v>
      </c>
      <c r="F9" s="23">
        <v>6</v>
      </c>
      <c r="G9" s="14" t="s">
        <v>29</v>
      </c>
      <c r="H9" s="23">
        <f>C5+D5</f>
        <v>97.5</v>
      </c>
      <c r="I9" s="23">
        <f>C6+D6</f>
        <v>92.5</v>
      </c>
      <c r="J9" s="27"/>
    </row>
    <row r="10" spans="1:10" s="35" customFormat="1" ht="12.75">
      <c r="A10" s="29" t="s">
        <v>22</v>
      </c>
      <c r="B10" s="30">
        <v>50</v>
      </c>
      <c r="C10" s="30">
        <v>0</v>
      </c>
      <c r="D10" s="30">
        <f>D5</f>
        <v>32.5</v>
      </c>
      <c r="E10" s="30">
        <f>E5</f>
        <v>7.5</v>
      </c>
      <c r="F10">
        <v>7</v>
      </c>
      <c r="G10" s="14" t="s">
        <v>30</v>
      </c>
      <c r="H10" s="23">
        <f>C5+E5</f>
        <v>72.5</v>
      </c>
      <c r="I10" s="23">
        <f>C6+E6</f>
        <v>67.5</v>
      </c>
      <c r="J10" s="27"/>
    </row>
    <row r="11" spans="1:11" s="35" customFormat="1" ht="12.75">
      <c r="A11" s="29" t="s">
        <v>24</v>
      </c>
      <c r="B11" s="30">
        <f>B10-5</f>
        <v>45</v>
      </c>
      <c r="C11" s="30">
        <v>0</v>
      </c>
      <c r="D11" s="30">
        <f>D6</f>
        <v>32.5</v>
      </c>
      <c r="E11" s="30">
        <f>E6</f>
        <v>7.5</v>
      </c>
      <c r="F11" s="23"/>
      <c r="G11" s="14"/>
      <c r="H11" s="23" t="s">
        <v>31</v>
      </c>
      <c r="I11" s="23" t="s">
        <v>31</v>
      </c>
      <c r="J11" s="27" t="s">
        <v>31</v>
      </c>
      <c r="K11" s="35" t="s">
        <v>31</v>
      </c>
    </row>
    <row r="12" spans="1:10" s="35" customFormat="1" ht="12.75">
      <c r="A12"/>
      <c r="B12"/>
      <c r="C12"/>
      <c r="D12"/>
      <c r="E12" s="14"/>
      <c r="F12" s="23"/>
      <c r="G12" s="14"/>
      <c r="H12" s="23"/>
      <c r="I12" s="23"/>
      <c r="J12" s="27"/>
    </row>
    <row r="13" spans="1:10" s="35" customFormat="1" ht="12.75">
      <c r="A13"/>
      <c r="B13"/>
      <c r="C13"/>
      <c r="D13"/>
      <c r="E13" s="14"/>
      <c r="F13" s="23"/>
      <c r="G13" s="14"/>
      <c r="H13" s="23"/>
      <c r="I13" s="23"/>
      <c r="J13" s="27"/>
    </row>
    <row r="14" spans="1:10" s="35" customFormat="1" ht="12.75">
      <c r="A14"/>
      <c r="B14"/>
      <c r="C14"/>
      <c r="D14"/>
      <c r="E14" s="14"/>
      <c r="F14" s="23"/>
      <c r="G14" s="14"/>
      <c r="H14" s="23"/>
      <c r="I14" s="23"/>
      <c r="J14" s="27"/>
    </row>
    <row r="15" spans="1:10" s="35" customFormat="1" ht="12.75">
      <c r="A15" t="s">
        <v>32</v>
      </c>
      <c r="B15"/>
      <c r="C15"/>
      <c r="D15"/>
      <c r="E15" s="14"/>
      <c r="F15" s="23"/>
      <c r="G15" s="14"/>
      <c r="H15" s="23"/>
      <c r="I15" s="23"/>
      <c r="J15" s="27"/>
    </row>
    <row r="16" spans="1:10" s="35" customFormat="1" ht="12.75">
      <c r="A16" t="s">
        <v>33</v>
      </c>
      <c r="B16"/>
      <c r="C16"/>
      <c r="D16"/>
      <c r="E16" s="14"/>
      <c r="F16" s="23"/>
      <c r="G16" s="14"/>
      <c r="H16" s="23"/>
      <c r="I16" s="23"/>
      <c r="J16" s="27"/>
    </row>
    <row r="17" spans="1:10" s="35" customFormat="1" ht="12.75">
      <c r="A17"/>
      <c r="B17"/>
      <c r="C17"/>
      <c r="D17"/>
      <c r="E17" s="14"/>
      <c r="F17" s="23"/>
      <c r="G17" s="14"/>
      <c r="H17" s="23"/>
      <c r="I17" s="23"/>
      <c r="J17" s="27"/>
    </row>
    <row r="18" spans="1:10" s="35" customFormat="1" ht="12.75">
      <c r="A18"/>
      <c r="B18" t="s">
        <v>34</v>
      </c>
      <c r="C18"/>
      <c r="D18"/>
      <c r="E18"/>
      <c r="F18" s="23"/>
      <c r="G18" s="14"/>
      <c r="H18" s="23"/>
      <c r="I18" s="23"/>
      <c r="J18" s="27"/>
    </row>
    <row r="19" spans="1:8" s="35" customFormat="1" ht="12.75">
      <c r="A19"/>
      <c r="B19" s="36" t="s">
        <v>35</v>
      </c>
      <c r="C19" s="37">
        <v>45467</v>
      </c>
      <c r="D19" t="s">
        <v>36</v>
      </c>
      <c r="E19" s="37">
        <f>C19+4</f>
        <v>45471</v>
      </c>
      <c r="F19" s="23"/>
      <c r="G19" s="23"/>
      <c r="H19" s="27"/>
    </row>
    <row r="20" spans="1:8" s="35" customFormat="1" ht="12.75">
      <c r="A20"/>
      <c r="B20" s="36" t="s">
        <v>37</v>
      </c>
      <c r="C20" s="37">
        <f>C19+7</f>
        <v>45474</v>
      </c>
      <c r="D20" t="s">
        <v>36</v>
      </c>
      <c r="E20" s="37">
        <f>E19+7</f>
        <v>45478</v>
      </c>
      <c r="F20" s="23"/>
      <c r="G20" s="23"/>
      <c r="H20" s="27"/>
    </row>
    <row r="21" spans="1:8" s="35" customFormat="1" ht="12.75">
      <c r="A21"/>
      <c r="B21" s="36" t="s">
        <v>38</v>
      </c>
      <c r="C21" s="37">
        <f>C20+7</f>
        <v>45481</v>
      </c>
      <c r="D21" t="s">
        <v>36</v>
      </c>
      <c r="E21" s="37">
        <f>E20+7</f>
        <v>45485</v>
      </c>
      <c r="F21" s="23"/>
      <c r="G21" s="23"/>
      <c r="H21" s="27"/>
    </row>
    <row r="22" spans="1:8" s="35" customFormat="1" ht="12.75">
      <c r="A22"/>
      <c r="B22" s="36" t="s">
        <v>39</v>
      </c>
      <c r="C22" s="37">
        <f>C21+7</f>
        <v>45488</v>
      </c>
      <c r="D22" t="s">
        <v>36</v>
      </c>
      <c r="E22" s="37">
        <f>E21+7</f>
        <v>45492</v>
      </c>
      <c r="F22" s="23"/>
      <c r="G22" s="23"/>
      <c r="H22" s="27"/>
    </row>
    <row r="23" spans="2:11" ht="12.75">
      <c r="B23" s="36" t="s">
        <v>40</v>
      </c>
      <c r="C23" s="37">
        <f>C22+7</f>
        <v>45495</v>
      </c>
      <c r="D23" t="s">
        <v>36</v>
      </c>
      <c r="E23" s="37">
        <f>E22+7</f>
        <v>45499</v>
      </c>
      <c r="F23" s="12"/>
      <c r="G23" s="12"/>
      <c r="H23" s="27"/>
      <c r="I23" s="35"/>
      <c r="J23" s="35"/>
      <c r="K23" s="35"/>
    </row>
    <row r="24" spans="2:5" ht="12.75">
      <c r="B24" s="36" t="s">
        <v>41</v>
      </c>
      <c r="C24" s="37">
        <f>C23+7</f>
        <v>45502</v>
      </c>
      <c r="D24" t="s">
        <v>36</v>
      </c>
      <c r="E24" s="37">
        <f>E23+7</f>
        <v>45506</v>
      </c>
    </row>
    <row r="25" spans="2:5" ht="12.75">
      <c r="B25" s="36" t="s">
        <v>42</v>
      </c>
      <c r="C25" s="37">
        <f>C24+7</f>
        <v>45509</v>
      </c>
      <c r="D25" t="s">
        <v>36</v>
      </c>
      <c r="E25" s="37">
        <f>E24+7</f>
        <v>45513</v>
      </c>
    </row>
    <row r="26" spans="2:5" ht="12.75">
      <c r="B26" s="36" t="s">
        <v>43</v>
      </c>
      <c r="C26" s="37">
        <v>45530</v>
      </c>
      <c r="D26" t="s">
        <v>36</v>
      </c>
      <c r="E26" s="37">
        <f>C26+4</f>
        <v>45534</v>
      </c>
    </row>
    <row r="27" spans="2:5" ht="12.75">
      <c r="B27" t="s">
        <v>44</v>
      </c>
      <c r="C27" s="37">
        <f>C26+7</f>
        <v>45537</v>
      </c>
      <c r="D27" t="s">
        <v>36</v>
      </c>
      <c r="E27" s="37">
        <f>E26+7</f>
        <v>45541</v>
      </c>
    </row>
  </sheetData>
  <sheetProtection password="CF03" sheet="1" selectLockedCells="1" selectUnlockedCells="1"/>
  <mergeCells count="2">
    <mergeCell ref="A3:C3"/>
    <mergeCell ref="A8:C8"/>
  </mergeCells>
  <dataValidations count="1">
    <dataValidation type="list" operator="equal" allowBlank="1" sqref="J18 H19:H23">
      <formula1>"e "</formula1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Gobbato</dc:creator>
  <cp:keywords/>
  <dc:description/>
  <cp:lastModifiedBy>Raimondo Minorello</cp:lastModifiedBy>
  <dcterms:created xsi:type="dcterms:W3CDTF">2023-05-13T18:01:19Z</dcterms:created>
  <dcterms:modified xsi:type="dcterms:W3CDTF">2024-04-15T10:36:37Z</dcterms:modified>
  <cp:category/>
  <cp:version/>
  <cp:contentType/>
  <cp:contentStatus/>
  <cp:revision>51</cp:revision>
</cp:coreProperties>
</file>